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45"/>
  </bookViews>
  <sheets>
    <sheet name="lista ob de investitii 2019" sheetId="1" r:id="rId1"/>
  </sheets>
  <externalReferences>
    <externalReference r:id="rId2"/>
  </externalReferences>
  <definedNames>
    <definedName name="_xlnm.Print_Area" localSheetId="0">'lista ob de investitii 2019'!$A$1:$K$80</definedName>
    <definedName name="_xlnm.Print_Titles" localSheetId="0">'lista ob de investitii 2019'!$3:$5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B6" i="1" l="1"/>
  <c r="B9" i="1"/>
  <c r="B10" i="1"/>
  <c r="C72" i="1" l="1"/>
  <c r="C71" i="1"/>
  <c r="C70" i="1"/>
  <c r="C69" i="1"/>
  <c r="C68" i="1" s="1"/>
  <c r="K68" i="1"/>
  <c r="J68" i="1"/>
  <c r="I68" i="1"/>
  <c r="H68" i="1"/>
  <c r="G68" i="1"/>
  <c r="F68" i="1"/>
  <c r="E68" i="1"/>
  <c r="D68" i="1"/>
  <c r="B68" i="1"/>
  <c r="K67" i="1"/>
  <c r="J67" i="1"/>
  <c r="H67" i="1"/>
  <c r="G67" i="1"/>
  <c r="G62" i="1" s="1"/>
  <c r="F67" i="1"/>
  <c r="E67" i="1"/>
  <c r="E62" i="1" s="1"/>
  <c r="D67" i="1"/>
  <c r="J65" i="1"/>
  <c r="H65" i="1" s="1"/>
  <c r="K64" i="1"/>
  <c r="J64" i="1"/>
  <c r="I64" i="1"/>
  <c r="G64" i="1"/>
  <c r="F64" i="1"/>
  <c r="E64" i="1"/>
  <c r="D64" i="1"/>
  <c r="B64" i="1"/>
  <c r="K62" i="1"/>
  <c r="J62" i="1"/>
  <c r="I62" i="1"/>
  <c r="F62" i="1"/>
  <c r="D62" i="1"/>
  <c r="B62" i="1"/>
  <c r="C61" i="1"/>
  <c r="C60" i="1"/>
  <c r="C59" i="1" s="1"/>
  <c r="K59" i="1"/>
  <c r="J59" i="1"/>
  <c r="I59" i="1"/>
  <c r="H59" i="1"/>
  <c r="G59" i="1"/>
  <c r="F59" i="1"/>
  <c r="E59" i="1"/>
  <c r="D59" i="1"/>
  <c r="B59" i="1"/>
  <c r="F58" i="1"/>
  <c r="C58" i="1"/>
  <c r="K57" i="1"/>
  <c r="J57" i="1"/>
  <c r="I57" i="1"/>
  <c r="H57" i="1"/>
  <c r="G57" i="1"/>
  <c r="F57" i="1"/>
  <c r="E57" i="1"/>
  <c r="D57" i="1"/>
  <c r="C57" i="1" s="1"/>
  <c r="C54" i="1" s="1"/>
  <c r="K56" i="1"/>
  <c r="K54" i="1" s="1"/>
  <c r="J56" i="1"/>
  <c r="H56" i="1"/>
  <c r="G56" i="1"/>
  <c r="F56" i="1"/>
  <c r="E56" i="1"/>
  <c r="D56" i="1"/>
  <c r="J54" i="1"/>
  <c r="I54" i="1"/>
  <c r="H54" i="1"/>
  <c r="G54" i="1"/>
  <c r="F54" i="1"/>
  <c r="E54" i="1"/>
  <c r="D54" i="1"/>
  <c r="B54" i="1"/>
  <c r="C53" i="1"/>
  <c r="C52" i="1"/>
  <c r="C51" i="1"/>
  <c r="I50" i="1"/>
  <c r="C50" i="1" s="1"/>
  <c r="I49" i="1"/>
  <c r="H49" i="1"/>
  <c r="C49" i="1"/>
  <c r="I48" i="1"/>
  <c r="H48" i="1"/>
  <c r="C48" i="1" s="1"/>
  <c r="I47" i="1"/>
  <c r="I46" i="1" s="1"/>
  <c r="H47" i="1"/>
  <c r="C47" i="1"/>
  <c r="K46" i="1"/>
  <c r="J46" i="1"/>
  <c r="H46" i="1"/>
  <c r="G46" i="1"/>
  <c r="F46" i="1"/>
  <c r="F41" i="1" s="1"/>
  <c r="E46" i="1"/>
  <c r="D46" i="1"/>
  <c r="D41" i="1" s="1"/>
  <c r="B46" i="1"/>
  <c r="B41" i="1" s="1"/>
  <c r="K45" i="1"/>
  <c r="J45" i="1"/>
  <c r="J41" i="1" s="1"/>
  <c r="H45" i="1"/>
  <c r="G45" i="1"/>
  <c r="F45" i="1"/>
  <c r="E45" i="1"/>
  <c r="D45" i="1"/>
  <c r="I44" i="1"/>
  <c r="H44" i="1"/>
  <c r="C44" i="1"/>
  <c r="I43" i="1"/>
  <c r="H43" i="1"/>
  <c r="C43" i="1" s="1"/>
  <c r="C42" i="1" s="1"/>
  <c r="K42" i="1"/>
  <c r="J42" i="1"/>
  <c r="I42" i="1"/>
  <c r="G42" i="1"/>
  <c r="F42" i="1"/>
  <c r="E42" i="1"/>
  <c r="D42" i="1"/>
  <c r="B42" i="1"/>
  <c r="K41" i="1"/>
  <c r="G41" i="1"/>
  <c r="E41" i="1"/>
  <c r="I40" i="1"/>
  <c r="C40" i="1" s="1"/>
  <c r="C39" i="1" s="1"/>
  <c r="K39" i="1"/>
  <c r="J39" i="1"/>
  <c r="I39" i="1"/>
  <c r="H39" i="1"/>
  <c r="G39" i="1"/>
  <c r="F39" i="1"/>
  <c r="E39" i="1"/>
  <c r="D39" i="1"/>
  <c r="B39" i="1"/>
  <c r="I38" i="1"/>
  <c r="G38" i="1"/>
  <c r="F38" i="1"/>
  <c r="C38" i="1" s="1"/>
  <c r="C37" i="1" s="1"/>
  <c r="K37" i="1"/>
  <c r="K33" i="1" s="1"/>
  <c r="J37" i="1"/>
  <c r="I37" i="1"/>
  <c r="I33" i="1" s="1"/>
  <c r="H37" i="1"/>
  <c r="G37" i="1"/>
  <c r="E37" i="1"/>
  <c r="E33" i="1" s="1"/>
  <c r="D37" i="1"/>
  <c r="B37" i="1"/>
  <c r="G36" i="1"/>
  <c r="G35" i="1" s="1"/>
  <c r="F36" i="1"/>
  <c r="C36" i="1"/>
  <c r="C35" i="1" s="1"/>
  <c r="C33" i="1" s="1"/>
  <c r="K35" i="1"/>
  <c r="J35" i="1"/>
  <c r="I35" i="1"/>
  <c r="H35" i="1"/>
  <c r="F35" i="1"/>
  <c r="E35" i="1"/>
  <c r="D35" i="1"/>
  <c r="B35" i="1"/>
  <c r="J33" i="1"/>
  <c r="H33" i="1"/>
  <c r="D33" i="1"/>
  <c r="B33" i="1"/>
  <c r="I32" i="1"/>
  <c r="C32" i="1"/>
  <c r="C31" i="1" s="1"/>
  <c r="K31" i="1"/>
  <c r="J31" i="1"/>
  <c r="J10" i="1" s="1"/>
  <c r="I31" i="1"/>
  <c r="H31" i="1"/>
  <c r="H10" i="1" s="1"/>
  <c r="G31" i="1"/>
  <c r="F31" i="1"/>
  <c r="F10" i="1" s="1"/>
  <c r="E31" i="1"/>
  <c r="D31" i="1"/>
  <c r="D10" i="1" s="1"/>
  <c r="B31" i="1"/>
  <c r="I30" i="1"/>
  <c r="C30" i="1"/>
  <c r="C29" i="1" s="1"/>
  <c r="K29" i="1"/>
  <c r="J29" i="1"/>
  <c r="J9" i="1" s="1"/>
  <c r="I29" i="1"/>
  <c r="H29" i="1"/>
  <c r="H9" i="1" s="1"/>
  <c r="G29" i="1"/>
  <c r="F29" i="1"/>
  <c r="E29" i="1"/>
  <c r="D29" i="1"/>
  <c r="D9" i="1" s="1"/>
  <c r="B29" i="1"/>
  <c r="J28" i="1"/>
  <c r="I28" i="1"/>
  <c r="H28" i="1"/>
  <c r="C28" i="1"/>
  <c r="J27" i="1"/>
  <c r="I27" i="1"/>
  <c r="I24" i="1" s="1"/>
  <c r="H27" i="1"/>
  <c r="C27" i="1"/>
  <c r="I26" i="1"/>
  <c r="C26" i="1"/>
  <c r="H25" i="1"/>
  <c r="C25" i="1"/>
  <c r="C24" i="1" s="1"/>
  <c r="C22" i="1" s="1"/>
  <c r="K24" i="1"/>
  <c r="J24" i="1"/>
  <c r="J8" i="1" s="1"/>
  <c r="J6" i="1" s="1"/>
  <c r="H24" i="1"/>
  <c r="G24" i="1"/>
  <c r="F24" i="1"/>
  <c r="E24" i="1"/>
  <c r="D24" i="1"/>
  <c r="D8" i="1" s="1"/>
  <c r="B24" i="1"/>
  <c r="B8" i="1" s="1"/>
  <c r="K22" i="1"/>
  <c r="J22" i="1"/>
  <c r="H22" i="1"/>
  <c r="G22" i="1"/>
  <c r="F22" i="1"/>
  <c r="E22" i="1"/>
  <c r="D22" i="1"/>
  <c r="B22" i="1"/>
  <c r="G15" i="1"/>
  <c r="F15" i="1"/>
  <c r="C15" i="1" s="1"/>
  <c r="C14" i="1" s="1"/>
  <c r="K14" i="1"/>
  <c r="J14" i="1"/>
  <c r="I14" i="1"/>
  <c r="H14" i="1"/>
  <c r="G14" i="1"/>
  <c r="E14" i="1"/>
  <c r="D14" i="1"/>
  <c r="B14" i="1"/>
  <c r="K12" i="1"/>
  <c r="J12" i="1"/>
  <c r="I12" i="1"/>
  <c r="H12" i="1"/>
  <c r="G12" i="1"/>
  <c r="E12" i="1"/>
  <c r="D12" i="1"/>
  <c r="B12" i="1"/>
  <c r="K10" i="1"/>
  <c r="G10" i="1"/>
  <c r="E10" i="1"/>
  <c r="K9" i="1"/>
  <c r="I9" i="1"/>
  <c r="G9" i="1"/>
  <c r="E9" i="1"/>
  <c r="K8" i="1"/>
  <c r="E8" i="1"/>
  <c r="E6" i="1" s="1"/>
  <c r="C12" i="1" l="1"/>
  <c r="I22" i="1"/>
  <c r="I8" i="1"/>
  <c r="G33" i="1"/>
  <c r="G8" i="1"/>
  <c r="G6" i="1" s="1"/>
  <c r="D6" i="1"/>
  <c r="C9" i="1"/>
  <c r="C41" i="1"/>
  <c r="C46" i="1"/>
  <c r="C10" i="1" s="1"/>
  <c r="I41" i="1"/>
  <c r="I10" i="1"/>
  <c r="C65" i="1"/>
  <c r="C64" i="1" s="1"/>
  <c r="C62" i="1" s="1"/>
  <c r="H64" i="1"/>
  <c r="H62" i="1" s="1"/>
  <c r="F14" i="1"/>
  <c r="F37" i="1"/>
  <c r="F33" i="1" s="1"/>
  <c r="H42" i="1"/>
  <c r="H41" i="1" s="1"/>
  <c r="F9" i="1" l="1"/>
  <c r="C8" i="1"/>
  <c r="F12" i="1"/>
  <c r="F8" i="1"/>
  <c r="F6" i="1" s="1"/>
  <c r="H8" i="1"/>
  <c r="H6" i="1" s="1"/>
  <c r="C6" i="1" l="1"/>
</calcChain>
</file>

<file path=xl/sharedStrings.xml><?xml version="1.0" encoding="utf-8"?>
<sst xmlns="http://schemas.openxmlformats.org/spreadsheetml/2006/main" count="83" uniqueCount="63">
  <si>
    <t>ROMANIA                                                                                                JUDET MURES                                                                              ORAS IERNUT                                               NR._____________________</t>
  </si>
  <si>
    <t>ORDONATOR PRINCIPAL DE CREDITE                                                                                                   NICOARA IOAN                                                                                         DATA______________</t>
  </si>
  <si>
    <t>L I S T A Obiectivelor de investitii pe anul 2019,cu finantare partiala sau integrala De la bugetul local , repartizate pentru Orasul  Iernut  lei RON</t>
  </si>
  <si>
    <t>Denumirea obiectivelor de investitii</t>
  </si>
  <si>
    <t>Valoarea totala</t>
  </si>
  <si>
    <t>Cheltuieli totale col.4 la col.9</t>
  </si>
  <si>
    <t>Surse proprii</t>
  </si>
  <si>
    <t>Credite bancare interne</t>
  </si>
  <si>
    <t>Fonduri Europene Titlu 58</t>
  </si>
  <si>
    <t>Total</t>
  </si>
  <si>
    <t>Alocatii bugetare</t>
  </si>
  <si>
    <t>Transf. de la bugetul de stat</t>
  </si>
  <si>
    <t>Din care</t>
  </si>
  <si>
    <t>10+11</t>
  </si>
  <si>
    <t>Buget local</t>
  </si>
  <si>
    <t>Pe seama capacitatii termen PIF</t>
  </si>
  <si>
    <t>TOTAL</t>
  </si>
  <si>
    <t>Din care :</t>
  </si>
  <si>
    <t xml:space="preserve">A. Lucrari in continuare </t>
  </si>
  <si>
    <t>B. Lucrari noi</t>
  </si>
  <si>
    <t xml:space="preserve">C. Alte cheltuieli          </t>
  </si>
  <si>
    <t>DinTOTAL defalcat pe cap :</t>
  </si>
  <si>
    <t>TOTAL 51.02</t>
  </si>
  <si>
    <t>Din care:</t>
  </si>
  <si>
    <t>Cresterea eficientei energetice a cladirilor publice din orasul Iernut, Primaria</t>
  </si>
  <si>
    <t>C.Alte cheltuieli</t>
  </si>
  <si>
    <t>TOTAL 61.02</t>
  </si>
  <si>
    <t>TOTAL 65.02</t>
  </si>
  <si>
    <t>Schimbare de destinație din grădiniță în școală, reabilitarea și reamenajări interioare în vederea obținerii autorizației de funcționare și pentru desfășurarea în bune condiții a procesului educațional-Școala clasele 0-IV"</t>
  </si>
  <si>
    <t>Amenajare loc de joaca gradinita Gh.Doja</t>
  </si>
  <si>
    <t>Dotarea unităților de învățământ preuniversitar cu echipamente și mobilier specific didactic și de laborator - SCOALA GIMNAZIALA IERNUT, judet Mures</t>
  </si>
  <si>
    <t>Modernizarea, respectiv dotarea cu echipamente si mobilier specific didactic si pentru sala de sport,  în vederea menținerii autorizației sanitare de funcționare și pentru funcționarea în bune condiții a procesului educațional a Liceului Tehnologic Iernut "</t>
  </si>
  <si>
    <t>reparatii capitale aferente activelor fixe- CLADIRI SCOLI</t>
  </si>
  <si>
    <t>centrala termica GPN</t>
  </si>
  <si>
    <t>TOTAL 67.02</t>
  </si>
  <si>
    <t>Din care :</t>
  </si>
  <si>
    <t>A.Lucrari in continuare</t>
  </si>
  <si>
    <t>Cresterea eficientei energetice a cladirilor publice din orasul Iernut, CASA DE CULTURA Iernut</t>
  </si>
  <si>
    <t>B.Lucrari noi</t>
  </si>
  <si>
    <t>Reabilitarea si modernizarea INTERIOARA Casa de Cultura Iernut, str. 1 Decembrie 1918, nr.9A, Iernut</t>
  </si>
  <si>
    <t>expertiza camin Lechinta si SF, studii, avize</t>
  </si>
  <si>
    <t>TOTAL 70.02</t>
  </si>
  <si>
    <t xml:space="preserve">Extindere retea canalizare menajera, statie de epurare si bransamente la retelele de apa si canalizare in satul Salcud </t>
  </si>
  <si>
    <t>Extindere retea de canalizare menajera si reabilitare retea de apa potabila strada Maior Tiberius Petre, oras Iernut, judet Mures</t>
  </si>
  <si>
    <t>Retea de canalizare si bransamente in satul Cipau, UAT Iernut, judet Mures (cheltuieli pentru proiectare si asistenta tehnica, verificatori PT, avize )</t>
  </si>
  <si>
    <t>Proiectarea si executia lucrarilor de "Reabilitare retea de distributie apa potabila si canalizare in cartierul Mihai Eminescu Nou din orasul Iernut, judet Mures"</t>
  </si>
  <si>
    <t>Alimentare cu apa potabila in sistem centralizat a satelor Salcud OG 28 - reautorizare investitie, asistenta tehnica cota ISC , diagnosticare arheologica</t>
  </si>
  <si>
    <t>Alimentare cu apa localitatea Oarba de Mures, oras Iernut,judetul Mures</t>
  </si>
  <si>
    <r>
      <t xml:space="preserve">Intabulari, ridicari topo, evaluari , dezmembrari teren,TAXE OCPI,servicii notariale, servicii de topomentri, </t>
    </r>
    <r>
      <rPr>
        <sz val="8"/>
        <color rgb="FFFF0000"/>
        <rFont val="Times New Roman"/>
        <family val="1"/>
      </rPr>
      <t>studii tehnice</t>
    </r>
  </si>
  <si>
    <t>puz Lechinta avize, lotizare, inscriere CF</t>
  </si>
  <si>
    <t>Reactualizare PUG oras Iernut</t>
  </si>
  <si>
    <t>TOTAL 74.02</t>
  </si>
  <si>
    <t>Construirea unei platforme de depozitare si gospodarire a gunoiului de grajd in orasul Iernut, judetul Mures</t>
  </si>
  <si>
    <t>TOTAL 84.02</t>
  </si>
  <si>
    <t>din care ;</t>
  </si>
  <si>
    <t>Realibilitare strazi &amp;drumuri calamitate 2016</t>
  </si>
  <si>
    <t>Modernizare drum comunal DC 86 IERNUT-SALCUD,judetul Mures</t>
  </si>
  <si>
    <t>Modernizare străzi în satul Sf.Gheorghe, oraș Iernut"</t>
  </si>
  <si>
    <t>Modernizare străzi și parcări  în orașul Iernut"</t>
  </si>
  <si>
    <t>Construire trotuare si accese in satul Cipau</t>
  </si>
  <si>
    <t>SEF SERVICIU BUGET FINANTE,</t>
  </si>
  <si>
    <t>Ec.Titiu Zamfira Alexandrina</t>
  </si>
  <si>
    <t>Finanatare nationala Titlu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</si>
</sst>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227">
    <xf numFmtId="0" fontId="0" fillId="0" borderId="0" xfId="0"/>
    <xf numFmtId="0" fontId="2" fillId="0" borderId="0" xfId="0" applyFont="1" applyAlignment="1">
      <alignment horizontal="center"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wrapText="1"/>
    </xf>
    <xf numFmtId="0" fontId="0" fillId="0" borderId="0" xfId="0" applyAlignment="1">
      <alignment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164" fontId="3" fillId="0" borderId="4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43" fontId="3" fillId="2" borderId="7" xfId="0" applyNumberFormat="1" applyFont="1" applyFill="1" applyBorder="1" applyAlignment="1">
      <alignment vertical="center" wrapText="1"/>
    </xf>
    <xf numFmtId="164" fontId="3" fillId="2" borderId="7" xfId="1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3" fillId="0" borderId="10" xfId="1" applyNumberFormat="1" applyFont="1" applyBorder="1" applyAlignment="1">
      <alignment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right" vertical="center" wrapText="1"/>
    </xf>
    <xf numFmtId="164" fontId="5" fillId="0" borderId="9" xfId="1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43" fontId="5" fillId="0" borderId="11" xfId="1" applyFont="1" applyBorder="1" applyAlignment="1">
      <alignment vertical="center" wrapText="1"/>
    </xf>
    <xf numFmtId="164" fontId="5" fillId="0" borderId="11" xfId="1" applyNumberFormat="1" applyFont="1" applyBorder="1" applyAlignment="1">
      <alignment vertical="center" wrapText="1"/>
    </xf>
    <xf numFmtId="164" fontId="6" fillId="0" borderId="10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10" xfId="1" applyNumberFormat="1" applyFont="1" applyBorder="1" applyAlignment="1">
      <alignment horizontal="right" vertical="center" wrapText="1"/>
    </xf>
    <xf numFmtId="164" fontId="6" fillId="0" borderId="9" xfId="1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right" vertical="center" wrapText="1"/>
    </xf>
    <xf numFmtId="164" fontId="5" fillId="3" borderId="9" xfId="1" applyNumberFormat="1" applyFont="1" applyFill="1" applyBorder="1" applyAlignment="1">
      <alignment horizontal="right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0" borderId="1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64" fontId="5" fillId="0" borderId="10" xfId="1" applyNumberFormat="1" applyFont="1" applyBorder="1" applyAlignment="1">
      <alignment horizontal="right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164" fontId="5" fillId="0" borderId="5" xfId="1" applyNumberFormat="1" applyFont="1" applyBorder="1" applyAlignment="1">
      <alignment horizontal="right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7" fillId="0" borderId="13" xfId="1" applyNumberFormat="1" applyFont="1" applyBorder="1" applyAlignment="1">
      <alignment horizontal="center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164" fontId="7" fillId="0" borderId="14" xfId="1" applyNumberFormat="1" applyFont="1" applyBorder="1" applyAlignment="1">
      <alignment horizontal="right" vertical="center" wrapText="1"/>
    </xf>
    <xf numFmtId="164" fontId="7" fillId="0" borderId="13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center" vertical="center" wrapText="1"/>
    </xf>
    <xf numFmtId="164" fontId="7" fillId="0" borderId="14" xfId="1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164" fontId="7" fillId="0" borderId="10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0" xfId="1" applyNumberFormat="1" applyFont="1" applyBorder="1" applyAlignment="1">
      <alignment horizontal="right" vertical="center" wrapText="1"/>
    </xf>
    <xf numFmtId="164" fontId="7" fillId="0" borderId="9" xfId="1" applyNumberFormat="1" applyFont="1" applyBorder="1" applyAlignment="1">
      <alignment horizontal="right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4" fontId="9" fillId="0" borderId="10" xfId="1" applyNumberFormat="1" applyFont="1" applyBorder="1" applyAlignment="1">
      <alignment horizontal="right" vertical="center" wrapText="1"/>
    </xf>
    <xf numFmtId="164" fontId="9" fillId="0" borderId="9" xfId="1" applyNumberFormat="1" applyFont="1" applyBorder="1" applyAlignment="1">
      <alignment horizontal="right" vertical="center" wrapText="1"/>
    </xf>
    <xf numFmtId="164" fontId="10" fillId="0" borderId="10" xfId="1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/>
    <xf numFmtId="164" fontId="10" fillId="0" borderId="9" xfId="1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164" fontId="10" fillId="0" borderId="10" xfId="1" applyNumberFormat="1" applyFont="1" applyBorder="1" applyAlignment="1">
      <alignment horizontal="right" vertical="center" wrapText="1"/>
    </xf>
    <xf numFmtId="164" fontId="10" fillId="0" borderId="9" xfId="1" applyNumberFormat="1" applyFont="1" applyBorder="1" applyAlignment="1">
      <alignment horizontal="right" vertical="center" wrapText="1"/>
    </xf>
    <xf numFmtId="164" fontId="5" fillId="3" borderId="10" xfId="0" applyNumberFormat="1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vertical="center" wrapText="1"/>
    </xf>
    <xf numFmtId="164" fontId="5" fillId="3" borderId="10" xfId="1" applyNumberFormat="1" applyFont="1" applyFill="1" applyBorder="1" applyAlignment="1">
      <alignment vertical="center" wrapText="1"/>
    </xf>
    <xf numFmtId="164" fontId="5" fillId="3" borderId="9" xfId="1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4" fontId="5" fillId="0" borderId="5" xfId="1" applyNumberFormat="1" applyFont="1" applyBorder="1" applyAlignment="1">
      <alignment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5" fillId="0" borderId="16" xfId="1" applyNumberFormat="1" applyFont="1" applyBorder="1" applyAlignment="1">
      <alignment horizontal="center" vertical="center" wrapText="1"/>
    </xf>
    <xf numFmtId="164" fontId="7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right" vertical="center" wrapText="1"/>
    </xf>
    <xf numFmtId="164" fontId="7" fillId="0" borderId="15" xfId="1" applyNumberFormat="1" applyFont="1" applyBorder="1" applyAlignment="1">
      <alignment horizontal="right" vertical="center" wrapText="1"/>
    </xf>
    <xf numFmtId="164" fontId="7" fillId="0" borderId="16" xfId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7" fillId="0" borderId="3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164" fontId="5" fillId="0" borderId="9" xfId="1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64" fontId="4" fillId="0" borderId="10" xfId="1" applyNumberFormat="1" applyFont="1" applyBorder="1" applyAlignment="1">
      <alignment vertical="center" wrapText="1"/>
    </xf>
    <xf numFmtId="164" fontId="4" fillId="0" borderId="9" xfId="1" applyNumberFormat="1" applyFont="1" applyBorder="1" applyAlignment="1">
      <alignment vertical="center" wrapText="1"/>
    </xf>
    <xf numFmtId="164" fontId="12" fillId="0" borderId="10" xfId="1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14" fillId="4" borderId="15" xfId="2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164" fontId="7" fillId="0" borderId="16" xfId="1" applyNumberFormat="1" applyFont="1" applyBorder="1" applyAlignment="1">
      <alignment vertical="center" wrapText="1"/>
    </xf>
    <xf numFmtId="164" fontId="7" fillId="0" borderId="15" xfId="1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164" fontId="5" fillId="0" borderId="10" xfId="1" applyNumberFormat="1" applyFont="1" applyBorder="1" applyAlignment="1">
      <alignment vertical="center" wrapText="1"/>
    </xf>
    <xf numFmtId="0" fontId="15" fillId="4" borderId="17" xfId="2" applyFont="1" applyFill="1" applyBorder="1" applyAlignment="1">
      <alignment horizontal="left" vertical="center" wrapText="1"/>
    </xf>
    <xf numFmtId="164" fontId="7" fillId="0" borderId="17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164" fontId="7" fillId="0" borderId="17" xfId="1" applyNumberFormat="1" applyFont="1" applyBorder="1" applyAlignment="1">
      <alignment vertical="center" wrapText="1"/>
    </xf>
    <xf numFmtId="0" fontId="15" fillId="5" borderId="17" xfId="2" applyFont="1" applyFill="1" applyBorder="1" applyAlignment="1">
      <alignment horizontal="left" vertical="center" wrapText="1"/>
    </xf>
    <xf numFmtId="0" fontId="15" fillId="0" borderId="17" xfId="2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164" fontId="7" fillId="0" borderId="17" xfId="1" applyNumberFormat="1" applyFont="1" applyBorder="1" applyAlignment="1">
      <alignment horizontal="right" vertical="center" wrapText="1"/>
    </xf>
    <xf numFmtId="0" fontId="17" fillId="0" borderId="17" xfId="2" applyFont="1" applyBorder="1" applyAlignment="1">
      <alignment horizontal="center" wrapText="1"/>
    </xf>
    <xf numFmtId="0" fontId="17" fillId="0" borderId="17" xfId="2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vertical="center" wrapText="1"/>
    </xf>
    <xf numFmtId="3" fontId="3" fillId="3" borderId="9" xfId="0" applyNumberFormat="1" applyFont="1" applyFill="1" applyBorder="1" applyAlignment="1">
      <alignment vertical="center" wrapText="1"/>
    </xf>
    <xf numFmtId="164" fontId="3" fillId="3" borderId="10" xfId="1" applyNumberFormat="1" applyFont="1" applyFill="1" applyBorder="1" applyAlignment="1">
      <alignment vertical="center" wrapText="1"/>
    </xf>
    <xf numFmtId="164" fontId="3" fillId="3" borderId="9" xfId="1" applyNumberFormat="1" applyFont="1" applyFill="1" applyBorder="1" applyAlignment="1">
      <alignment vertical="center" wrapText="1"/>
    </xf>
    <xf numFmtId="164" fontId="3" fillId="3" borderId="10" xfId="1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 wrapText="1"/>
    </xf>
    <xf numFmtId="164" fontId="5" fillId="0" borderId="13" xfId="1" applyNumberFormat="1" applyFont="1" applyBorder="1" applyAlignment="1">
      <alignment vertical="center" wrapText="1"/>
    </xf>
    <xf numFmtId="164" fontId="7" fillId="0" borderId="19" xfId="1" applyNumberFormat="1" applyFont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4" fontId="7" fillId="0" borderId="19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vertical="center" wrapText="1"/>
    </xf>
    <xf numFmtId="164" fontId="6" fillId="0" borderId="19" xfId="1" applyNumberFormat="1" applyFont="1" applyBorder="1" applyAlignment="1">
      <alignment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164" fontId="3" fillId="0" borderId="12" xfId="1" applyNumberFormat="1" applyFont="1" applyBorder="1" applyAlignment="1">
      <alignment vertical="center" wrapText="1"/>
    </xf>
    <xf numFmtId="164" fontId="3" fillId="0" borderId="11" xfId="1" applyNumberFormat="1" applyFont="1" applyBorder="1" applyAlignment="1">
      <alignment vertical="center" wrapText="1"/>
    </xf>
    <xf numFmtId="164" fontId="3" fillId="0" borderId="12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vertical="center" wrapText="1"/>
    </xf>
    <xf numFmtId="164" fontId="7" fillId="0" borderId="7" xfId="1" applyNumberFormat="1" applyFont="1" applyBorder="1" applyAlignment="1">
      <alignment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164" fontId="7" fillId="0" borderId="5" xfId="1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2" xfId="1" applyNumberFormat="1" applyFont="1" applyBorder="1" applyAlignment="1">
      <alignment vertical="center" wrapText="1"/>
    </xf>
    <xf numFmtId="164" fontId="18" fillId="4" borderId="1" xfId="1" applyNumberFormat="1" applyFont="1" applyFill="1" applyBorder="1" applyAlignment="1">
      <alignment horizontal="center" wrapText="1"/>
    </xf>
    <xf numFmtId="0" fontId="10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164" fontId="18" fillId="4" borderId="15" xfId="1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vertical="center" wrapText="1"/>
    </xf>
    <xf numFmtId="164" fontId="18" fillId="4" borderId="3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0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ruta/Desktop/lA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ENIT SD"/>
      <sheetName val="lista ob de investitii 2019"/>
      <sheetName val="RAPORT EXEPSD IN LUCRU 2019 (2"/>
      <sheetName val="buget investiti2019_referat"/>
      <sheetName val="buget investiti2019_var mar2019"/>
      <sheetName val="investitii buget 2019_2023"/>
    </sheetNames>
    <sheetDataSet>
      <sheetData sheetId="0"/>
      <sheetData sheetId="1"/>
      <sheetData sheetId="2"/>
      <sheetData sheetId="3">
        <row r="9">
          <cell r="J9">
            <v>165000</v>
          </cell>
        </row>
        <row r="10">
          <cell r="J10">
            <v>1081000</v>
          </cell>
        </row>
        <row r="16">
          <cell r="J16">
            <v>95000</v>
          </cell>
        </row>
        <row r="17">
          <cell r="M17">
            <v>334000</v>
          </cell>
          <cell r="N17">
            <v>91000</v>
          </cell>
        </row>
        <row r="18">
          <cell r="M18">
            <v>40000</v>
          </cell>
          <cell r="N18">
            <v>12000</v>
          </cell>
        </row>
        <row r="19">
          <cell r="J19">
            <v>100000</v>
          </cell>
        </row>
        <row r="20">
          <cell r="J20">
            <v>5000</v>
          </cell>
        </row>
        <row r="24">
          <cell r="J24">
            <v>247000</v>
          </cell>
        </row>
        <row r="25">
          <cell r="J25">
            <v>1613000</v>
          </cell>
        </row>
        <row r="28">
          <cell r="J28">
            <v>88000</v>
          </cell>
        </row>
        <row r="29">
          <cell r="J29">
            <v>465000</v>
          </cell>
        </row>
        <row r="30">
          <cell r="J30">
            <v>300000</v>
          </cell>
        </row>
        <row r="33">
          <cell r="J33">
            <v>55000</v>
          </cell>
        </row>
        <row r="40">
          <cell r="J40">
            <v>215000</v>
          </cell>
        </row>
        <row r="42">
          <cell r="J42">
            <v>330000</v>
          </cell>
        </row>
        <row r="43">
          <cell r="J43">
            <v>102000</v>
          </cell>
        </row>
        <row r="44">
          <cell r="J44">
            <v>50000</v>
          </cell>
        </row>
        <row r="45">
          <cell r="J45">
            <v>84000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abSelected="1" view="pageBreakPreview" zoomScale="60" zoomScaleNormal="74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3" sqref="A43:B43"/>
    </sheetView>
  </sheetViews>
  <sheetFormatPr defaultRowHeight="15" x14ac:dyDescent="0.25"/>
  <cols>
    <col min="1" max="1" width="44.42578125" customWidth="1"/>
    <col min="2" max="2" width="21.7109375" style="2" customWidth="1"/>
    <col min="3" max="3" width="23.42578125" style="2" customWidth="1"/>
    <col min="4" max="4" width="15.42578125" customWidth="1"/>
    <col min="5" max="5" width="13.85546875" customWidth="1"/>
    <col min="6" max="6" width="21.7109375" style="3" customWidth="1"/>
    <col min="7" max="7" width="21.28515625" style="3" customWidth="1"/>
    <col min="8" max="8" width="22.42578125" style="3" customWidth="1"/>
    <col min="9" max="9" width="23.85546875" style="2" customWidth="1"/>
    <col min="10" max="10" width="23" style="2" customWidth="1"/>
    <col min="11" max="11" width="18" customWidth="1"/>
  </cols>
  <sheetData>
    <row r="1" spans="1:25" ht="67.5" customHeight="1" x14ac:dyDescent="0.25">
      <c r="A1" s="1" t="s">
        <v>0</v>
      </c>
      <c r="I1" s="201" t="s">
        <v>1</v>
      </c>
      <c r="J1" s="201"/>
      <c r="K1" s="201"/>
    </row>
    <row r="2" spans="1:25" ht="39" customHeight="1" thickBot="1" x14ac:dyDescent="0.3">
      <c r="B2" s="4"/>
      <c r="C2" s="202" t="s">
        <v>2</v>
      </c>
      <c r="D2" s="202"/>
      <c r="E2" s="202"/>
      <c r="F2" s="202"/>
      <c r="G2" s="202"/>
      <c r="H2" s="202"/>
      <c r="I2" s="4"/>
      <c r="J2" s="4"/>
      <c r="K2" s="5"/>
    </row>
    <row r="3" spans="1:25" s="9" customFormat="1" ht="46.9" customHeight="1" x14ac:dyDescent="0.25">
      <c r="A3" s="203" t="s">
        <v>3</v>
      </c>
      <c r="B3" s="205" t="s">
        <v>4</v>
      </c>
      <c r="C3" s="207" t="s">
        <v>5</v>
      </c>
      <c r="D3" s="209" t="s">
        <v>6</v>
      </c>
      <c r="E3" s="203" t="s">
        <v>7</v>
      </c>
      <c r="F3" s="205" t="s">
        <v>62</v>
      </c>
      <c r="G3" s="207" t="s">
        <v>8</v>
      </c>
      <c r="H3" s="6" t="s">
        <v>9</v>
      </c>
      <c r="I3" s="7" t="s">
        <v>10</v>
      </c>
      <c r="J3" s="205" t="s">
        <v>11</v>
      </c>
      <c r="K3" s="8" t="s">
        <v>12</v>
      </c>
    </row>
    <row r="4" spans="1:25" s="9" customFormat="1" ht="48" thickBot="1" x14ac:dyDescent="0.3">
      <c r="A4" s="204"/>
      <c r="B4" s="206"/>
      <c r="C4" s="208"/>
      <c r="D4" s="210"/>
      <c r="E4" s="204"/>
      <c r="F4" s="206"/>
      <c r="G4" s="208"/>
      <c r="H4" s="10" t="s">
        <v>13</v>
      </c>
      <c r="I4" s="11" t="s">
        <v>14</v>
      </c>
      <c r="J4" s="206"/>
      <c r="K4" s="12" t="s">
        <v>15</v>
      </c>
    </row>
    <row r="5" spans="1:25" ht="22.15" customHeight="1" thickBot="1" x14ac:dyDescent="0.3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4">
        <v>6</v>
      </c>
      <c r="G5" s="15">
        <v>7</v>
      </c>
      <c r="H5" s="14">
        <v>8</v>
      </c>
      <c r="I5" s="15">
        <v>9</v>
      </c>
      <c r="J5" s="14">
        <v>10</v>
      </c>
      <c r="K5" s="13">
        <v>11</v>
      </c>
    </row>
    <row r="6" spans="1:25" ht="16.5" thickBot="1" x14ac:dyDescent="0.3">
      <c r="A6" s="17" t="s">
        <v>16</v>
      </c>
      <c r="B6" s="18">
        <f>B8+B9+B10</f>
        <v>16610000</v>
      </c>
      <c r="C6" s="18">
        <f>C8+C9+C10</f>
        <v>16610000</v>
      </c>
      <c r="D6" s="19">
        <f t="shared" ref="D6:J6" si="0">D8+D9+D10</f>
        <v>0</v>
      </c>
      <c r="E6" s="19">
        <f t="shared" si="0"/>
        <v>0</v>
      </c>
      <c r="F6" s="20">
        <f t="shared" si="0"/>
        <v>500000</v>
      </c>
      <c r="G6" s="20">
        <f t="shared" si="0"/>
        <v>3159000</v>
      </c>
      <c r="H6" s="20">
        <f t="shared" si="0"/>
        <v>9929000</v>
      </c>
      <c r="I6" s="18">
        <f>I8+I9+I10</f>
        <v>3022000</v>
      </c>
      <c r="J6" s="18">
        <f t="shared" si="0"/>
        <v>9929000</v>
      </c>
      <c r="K6" s="21"/>
    </row>
    <row r="7" spans="1:25" ht="16.5" thickBot="1" x14ac:dyDescent="0.3">
      <c r="A7" s="22" t="s">
        <v>17</v>
      </c>
      <c r="B7" s="23"/>
      <c r="C7" s="23"/>
      <c r="D7" s="24"/>
      <c r="E7" s="24"/>
      <c r="F7" s="25"/>
      <c r="G7" s="25"/>
      <c r="H7" s="25"/>
      <c r="I7" s="23"/>
      <c r="J7" s="23"/>
      <c r="K7" s="22"/>
    </row>
    <row r="8" spans="1:25" ht="16.5" thickBot="1" x14ac:dyDescent="0.3">
      <c r="A8" s="22" t="s">
        <v>18</v>
      </c>
      <c r="B8" s="26">
        <f>B14+B24+B35+B42+B56+B64</f>
        <v>14668000</v>
      </c>
      <c r="C8" s="27">
        <f>C14+C24++C35+C42+C56+C64</f>
        <v>14668000</v>
      </c>
      <c r="D8" s="28">
        <f t="shared" ref="D8:K8" si="1">D14+D24++D35+D42+D56+D64</f>
        <v>0</v>
      </c>
      <c r="E8" s="28">
        <f t="shared" si="1"/>
        <v>0</v>
      </c>
      <c r="F8" s="29">
        <f t="shared" si="1"/>
        <v>412000</v>
      </c>
      <c r="G8" s="29">
        <f t="shared" si="1"/>
        <v>2694000</v>
      </c>
      <c r="H8" s="29">
        <f t="shared" si="1"/>
        <v>9929000</v>
      </c>
      <c r="I8" s="27">
        <f t="shared" si="1"/>
        <v>1633000</v>
      </c>
      <c r="J8" s="27">
        <f t="shared" si="1"/>
        <v>9929000</v>
      </c>
      <c r="K8" s="28">
        <f t="shared" si="1"/>
        <v>0</v>
      </c>
    </row>
    <row r="9" spans="1:25" ht="16.5" thickBot="1" x14ac:dyDescent="0.3">
      <c r="A9" s="211" t="s">
        <v>19</v>
      </c>
      <c r="B9" s="26">
        <f>B16+B37+B45+B57+B67+B30</f>
        <v>953000</v>
      </c>
      <c r="C9" s="27">
        <f>C16+C29+C37+C45+C57+C67</f>
        <v>953000</v>
      </c>
      <c r="D9" s="28">
        <f t="shared" ref="D9:K9" si="2">D16+D29+D37+D45+D57+D67</f>
        <v>0</v>
      </c>
      <c r="E9" s="28">
        <f t="shared" si="2"/>
        <v>0</v>
      </c>
      <c r="F9" s="29">
        <f t="shared" si="2"/>
        <v>88000</v>
      </c>
      <c r="G9" s="29">
        <f t="shared" si="2"/>
        <v>465000</v>
      </c>
      <c r="H9" s="29">
        <f t="shared" si="2"/>
        <v>0</v>
      </c>
      <c r="I9" s="27">
        <f t="shared" si="2"/>
        <v>400000</v>
      </c>
      <c r="J9" s="27">
        <f t="shared" si="2"/>
        <v>0</v>
      </c>
      <c r="K9" s="28">
        <f t="shared" si="2"/>
        <v>0</v>
      </c>
    </row>
    <row r="10" spans="1:25" ht="14.45" customHeight="1" x14ac:dyDescent="0.25">
      <c r="A10" s="212" t="s">
        <v>20</v>
      </c>
      <c r="B10" s="31">
        <f>B17+B39+B46+B59+B68+B31</f>
        <v>989000</v>
      </c>
      <c r="C10" s="32">
        <f>C17+C31+C39+C46+C59+C68</f>
        <v>989000</v>
      </c>
      <c r="D10" s="33">
        <f t="shared" ref="D10:K10" si="3">D17+D31+D39+D46+D59+D68</f>
        <v>0</v>
      </c>
      <c r="E10" s="33">
        <f t="shared" si="3"/>
        <v>0</v>
      </c>
      <c r="F10" s="34">
        <f t="shared" si="3"/>
        <v>0</v>
      </c>
      <c r="G10" s="34">
        <f t="shared" si="3"/>
        <v>0</v>
      </c>
      <c r="H10" s="34">
        <f t="shared" si="3"/>
        <v>0</v>
      </c>
      <c r="I10" s="32">
        <f t="shared" si="3"/>
        <v>989000</v>
      </c>
      <c r="J10" s="32">
        <f t="shared" si="3"/>
        <v>0</v>
      </c>
      <c r="K10" s="33">
        <f t="shared" si="3"/>
        <v>0</v>
      </c>
    </row>
    <row r="11" spans="1:25" ht="16.5" thickBot="1" x14ac:dyDescent="0.3">
      <c r="A11" s="22" t="s">
        <v>21</v>
      </c>
      <c r="B11" s="35"/>
      <c r="C11" s="36"/>
      <c r="D11" s="37"/>
      <c r="E11" s="38"/>
      <c r="F11" s="39"/>
      <c r="G11" s="40"/>
      <c r="H11" s="39"/>
      <c r="I11" s="36"/>
      <c r="J11" s="35"/>
      <c r="K11" s="41"/>
      <c r="P11" s="9"/>
    </row>
    <row r="12" spans="1:25" s="46" customFormat="1" ht="16.5" thickBot="1" x14ac:dyDescent="0.3">
      <c r="A12" s="213" t="s">
        <v>22</v>
      </c>
      <c r="B12" s="42">
        <f>SUM(B14+B16+B17)</f>
        <v>1614000</v>
      </c>
      <c r="C12" s="42">
        <f>SUM(C14+C16+C17)</f>
        <v>1614000</v>
      </c>
      <c r="D12" s="43">
        <f t="shared" ref="D12:K12" si="4">SUM(D14+D16+D17)</f>
        <v>0</v>
      </c>
      <c r="E12" s="44">
        <f t="shared" si="4"/>
        <v>0</v>
      </c>
      <c r="F12" s="43">
        <f t="shared" si="4"/>
        <v>165000</v>
      </c>
      <c r="G12" s="44">
        <f t="shared" si="4"/>
        <v>1081000</v>
      </c>
      <c r="H12" s="43">
        <f t="shared" si="4"/>
        <v>0</v>
      </c>
      <c r="I12" s="42">
        <f t="shared" si="4"/>
        <v>368000</v>
      </c>
      <c r="J12" s="45">
        <f t="shared" si="4"/>
        <v>0</v>
      </c>
      <c r="K12" s="44">
        <f t="shared" si="4"/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6.5" thickBot="1" x14ac:dyDescent="0.3">
      <c r="A13" s="22" t="s">
        <v>23</v>
      </c>
      <c r="B13" s="27"/>
      <c r="C13" s="27"/>
      <c r="D13" s="47"/>
      <c r="E13" s="48"/>
      <c r="F13" s="49"/>
      <c r="G13" s="29"/>
      <c r="H13" s="49"/>
      <c r="I13" s="27"/>
      <c r="J13" s="26"/>
      <c r="K13" s="48"/>
    </row>
    <row r="14" spans="1:25" ht="16.5" thickBot="1" x14ac:dyDescent="0.3">
      <c r="A14" s="214" t="s">
        <v>18</v>
      </c>
      <c r="B14" s="50">
        <f>B15</f>
        <v>1614000</v>
      </c>
      <c r="C14" s="50">
        <f>C15</f>
        <v>1614000</v>
      </c>
      <c r="D14" s="51">
        <f t="shared" ref="D14:K14" si="5">D15</f>
        <v>0</v>
      </c>
      <c r="E14" s="51">
        <f t="shared" si="5"/>
        <v>0</v>
      </c>
      <c r="F14" s="52">
        <f t="shared" si="5"/>
        <v>165000</v>
      </c>
      <c r="G14" s="52">
        <f t="shared" si="5"/>
        <v>1081000</v>
      </c>
      <c r="H14" s="52">
        <f t="shared" si="5"/>
        <v>0</v>
      </c>
      <c r="I14" s="50">
        <f t="shared" si="5"/>
        <v>368000</v>
      </c>
      <c r="J14" s="50">
        <f t="shared" si="5"/>
        <v>0</v>
      </c>
      <c r="K14" s="51">
        <f t="shared" si="5"/>
        <v>0</v>
      </c>
    </row>
    <row r="15" spans="1:25" ht="39.75" customHeight="1" thickBot="1" x14ac:dyDescent="0.3">
      <c r="A15" s="215" t="s">
        <v>24</v>
      </c>
      <c r="B15" s="53">
        <v>1614000</v>
      </c>
      <c r="C15" s="54">
        <f>SUM(D15:I15)</f>
        <v>1614000</v>
      </c>
      <c r="D15" s="55">
        <v>0</v>
      </c>
      <c r="E15" s="56"/>
      <c r="F15" s="57">
        <f>'[1]RAPORT EXEPSD IN LUCRU 2019 (2'!$J$9</f>
        <v>165000</v>
      </c>
      <c r="G15" s="58">
        <f>'[1]RAPORT EXEPSD IN LUCRU 2019 (2'!$J$10</f>
        <v>1081000</v>
      </c>
      <c r="H15" s="57"/>
      <c r="I15" s="59">
        <v>368000</v>
      </c>
      <c r="J15" s="60"/>
      <c r="K15" s="61"/>
    </row>
    <row r="16" spans="1:25" ht="16.5" thickBot="1" x14ac:dyDescent="0.3">
      <c r="A16" s="22" t="s">
        <v>19</v>
      </c>
      <c r="B16" s="26"/>
      <c r="C16" s="27"/>
      <c r="D16" s="47"/>
      <c r="E16" s="48"/>
      <c r="F16" s="49"/>
      <c r="G16" s="29"/>
      <c r="H16" s="49"/>
      <c r="I16" s="27"/>
      <c r="J16" s="26"/>
      <c r="K16" s="48"/>
    </row>
    <row r="17" spans="1:11" ht="16.5" thickBot="1" x14ac:dyDescent="0.3">
      <c r="A17" s="22" t="s">
        <v>25</v>
      </c>
      <c r="B17" s="62"/>
      <c r="C17" s="63"/>
      <c r="D17" s="64"/>
      <c r="E17" s="41"/>
      <c r="F17" s="65"/>
      <c r="G17" s="66"/>
      <c r="H17" s="67"/>
      <c r="I17" s="68"/>
      <c r="J17" s="62"/>
      <c r="K17" s="41"/>
    </row>
    <row r="18" spans="1:11" s="77" customFormat="1" ht="12" hidden="1" thickBot="1" x14ac:dyDescent="0.25">
      <c r="A18" s="216" t="s">
        <v>26</v>
      </c>
      <c r="B18" s="69"/>
      <c r="C18" s="70"/>
      <c r="D18" s="71"/>
      <c r="E18" s="72"/>
      <c r="F18" s="73"/>
      <c r="G18" s="74"/>
      <c r="H18" s="73"/>
      <c r="I18" s="70"/>
      <c r="J18" s="75"/>
      <c r="K18" s="76"/>
    </row>
    <row r="19" spans="1:11" s="77" customFormat="1" ht="13.5" hidden="1" thickBot="1" x14ac:dyDescent="0.25">
      <c r="A19" s="217" t="s">
        <v>18</v>
      </c>
      <c r="B19" s="75"/>
      <c r="C19" s="78"/>
      <c r="D19" s="79"/>
      <c r="E19" s="80"/>
      <c r="F19" s="81"/>
      <c r="G19" s="82"/>
      <c r="H19" s="81"/>
      <c r="I19" s="78"/>
      <c r="J19" s="75"/>
      <c r="K19" s="76"/>
    </row>
    <row r="20" spans="1:11" s="77" customFormat="1" ht="13.5" hidden="1" thickBot="1" x14ac:dyDescent="0.25">
      <c r="A20" s="217" t="s">
        <v>19</v>
      </c>
      <c r="B20" s="75"/>
      <c r="C20" s="78"/>
      <c r="D20" s="79"/>
      <c r="E20" s="80"/>
      <c r="F20" s="81"/>
      <c r="G20" s="82"/>
      <c r="H20" s="81"/>
      <c r="I20" s="78"/>
      <c r="J20" s="75"/>
      <c r="K20" s="76"/>
    </row>
    <row r="21" spans="1:11" s="77" customFormat="1" ht="13.5" hidden="1" thickBot="1" x14ac:dyDescent="0.25">
      <c r="A21" s="217" t="s">
        <v>25</v>
      </c>
      <c r="B21" s="75"/>
      <c r="C21" s="78"/>
      <c r="D21" s="79"/>
      <c r="E21" s="80"/>
      <c r="F21" s="81"/>
      <c r="G21" s="82"/>
      <c r="H21" s="81"/>
      <c r="I21" s="78"/>
      <c r="J21" s="75"/>
      <c r="K21" s="76"/>
    </row>
    <row r="22" spans="1:11" ht="16.5" thickBot="1" x14ac:dyDescent="0.3">
      <c r="A22" s="213" t="s">
        <v>27</v>
      </c>
      <c r="B22" s="42">
        <f>B24+B29+B31</f>
        <v>4331000</v>
      </c>
      <c r="C22" s="42">
        <f>C24+C29+C31</f>
        <v>4331000</v>
      </c>
      <c r="D22" s="83">
        <f t="shared" ref="D22:K22" si="6">D24+D29+D31</f>
        <v>0</v>
      </c>
      <c r="E22" s="84">
        <f t="shared" si="6"/>
        <v>0</v>
      </c>
      <c r="F22" s="85">
        <f t="shared" si="6"/>
        <v>0</v>
      </c>
      <c r="G22" s="86">
        <f t="shared" si="6"/>
        <v>0</v>
      </c>
      <c r="H22" s="85">
        <f t="shared" si="6"/>
        <v>3542000</v>
      </c>
      <c r="I22" s="42">
        <f t="shared" si="6"/>
        <v>789000</v>
      </c>
      <c r="J22" s="45">
        <f t="shared" si="6"/>
        <v>3542000</v>
      </c>
      <c r="K22" s="84">
        <f t="shared" si="6"/>
        <v>0</v>
      </c>
    </row>
    <row r="23" spans="1:11" ht="16.5" thickBot="1" x14ac:dyDescent="0.3">
      <c r="A23" s="22" t="s">
        <v>17</v>
      </c>
      <c r="B23" s="27"/>
      <c r="C23" s="27"/>
      <c r="D23" s="87"/>
      <c r="E23" s="88"/>
      <c r="F23" s="49"/>
      <c r="G23" s="29"/>
      <c r="H23" s="49"/>
      <c r="I23" s="27"/>
      <c r="J23" s="62"/>
      <c r="K23" s="89"/>
    </row>
    <row r="24" spans="1:11" ht="26.45" customHeight="1" thickBot="1" x14ac:dyDescent="0.3">
      <c r="A24" s="214" t="s">
        <v>18</v>
      </c>
      <c r="B24" s="50">
        <f>B25+B26+B27+B28</f>
        <v>4226000</v>
      </c>
      <c r="C24" s="50">
        <f>C25+C26+C27+C28</f>
        <v>4226000</v>
      </c>
      <c r="D24" s="90">
        <f t="shared" ref="D24:K24" si="7">D25+D26+D27+D28</f>
        <v>0</v>
      </c>
      <c r="E24" s="90">
        <f t="shared" si="7"/>
        <v>0</v>
      </c>
      <c r="F24" s="90">
        <f t="shared" si="7"/>
        <v>0</v>
      </c>
      <c r="G24" s="90">
        <f t="shared" si="7"/>
        <v>0</v>
      </c>
      <c r="H24" s="90">
        <f t="shared" si="7"/>
        <v>3542000</v>
      </c>
      <c r="I24" s="50">
        <f t="shared" si="7"/>
        <v>684000</v>
      </c>
      <c r="J24" s="50">
        <f t="shared" si="7"/>
        <v>3542000</v>
      </c>
      <c r="K24" s="90">
        <f t="shared" si="7"/>
        <v>0</v>
      </c>
    </row>
    <row r="25" spans="1:11" ht="88.15" customHeight="1" x14ac:dyDescent="0.25">
      <c r="A25" s="218" t="s">
        <v>28</v>
      </c>
      <c r="B25" s="91">
        <v>3654000</v>
      </c>
      <c r="C25" s="92">
        <f>SUM(D25:I25)</f>
        <v>3654000</v>
      </c>
      <c r="D25" s="93"/>
      <c r="E25" s="94"/>
      <c r="F25" s="95"/>
      <c r="G25" s="96"/>
      <c r="H25" s="95">
        <f>J25</f>
        <v>3168000</v>
      </c>
      <c r="I25" s="92">
        <v>486000</v>
      </c>
      <c r="J25" s="97">
        <v>3168000</v>
      </c>
      <c r="K25" s="98"/>
    </row>
    <row r="26" spans="1:11" ht="24.6" customHeight="1" x14ac:dyDescent="0.25">
      <c r="A26" s="219" t="s">
        <v>29</v>
      </c>
      <c r="B26" s="99">
        <v>95000</v>
      </c>
      <c r="C26" s="100">
        <f>SUM(D26:I26)</f>
        <v>95000</v>
      </c>
      <c r="D26" s="101"/>
      <c r="E26" s="102"/>
      <c r="F26" s="103"/>
      <c r="G26" s="104"/>
      <c r="H26" s="103"/>
      <c r="I26" s="100">
        <f>'[1]RAPORT EXEPSD IN LUCRU 2019 (2'!J16</f>
        <v>95000</v>
      </c>
      <c r="J26" s="105"/>
      <c r="K26" s="106"/>
    </row>
    <row r="27" spans="1:11" ht="63.75" customHeight="1" x14ac:dyDescent="0.25">
      <c r="A27" s="219" t="s">
        <v>30</v>
      </c>
      <c r="B27" s="99">
        <v>425000</v>
      </c>
      <c r="C27" s="100">
        <f t="shared" ref="C27:C32" si="8">SUM(D27:I27)</f>
        <v>425000</v>
      </c>
      <c r="D27" s="101"/>
      <c r="E27" s="102"/>
      <c r="F27" s="103"/>
      <c r="G27" s="104"/>
      <c r="H27" s="103">
        <f>J27</f>
        <v>334000</v>
      </c>
      <c r="I27" s="100">
        <f>'[1]RAPORT EXEPSD IN LUCRU 2019 (2'!N17</f>
        <v>91000</v>
      </c>
      <c r="J27" s="105">
        <f>'[1]RAPORT EXEPSD IN LUCRU 2019 (2'!M17</f>
        <v>334000</v>
      </c>
      <c r="K27" s="106"/>
    </row>
    <row r="28" spans="1:11" ht="90" customHeight="1" thickBot="1" x14ac:dyDescent="0.3">
      <c r="A28" s="220" t="s">
        <v>31</v>
      </c>
      <c r="B28" s="107">
        <v>52000</v>
      </c>
      <c r="C28" s="108">
        <f t="shared" si="8"/>
        <v>52000</v>
      </c>
      <c r="D28" s="109"/>
      <c r="E28" s="110"/>
      <c r="F28" s="111"/>
      <c r="G28" s="112"/>
      <c r="H28" s="111">
        <f>J28</f>
        <v>40000</v>
      </c>
      <c r="I28" s="108">
        <f>'[1]RAPORT EXEPSD IN LUCRU 2019 (2'!N18</f>
        <v>12000</v>
      </c>
      <c r="J28" s="113">
        <f>'[1]RAPORT EXEPSD IN LUCRU 2019 (2'!M18</f>
        <v>40000</v>
      </c>
      <c r="K28" s="114"/>
    </row>
    <row r="29" spans="1:11" ht="16.5" thickBot="1" x14ac:dyDescent="0.3">
      <c r="A29" s="22" t="s">
        <v>19</v>
      </c>
      <c r="B29" s="27">
        <f>B30</f>
        <v>100000</v>
      </c>
      <c r="C29" s="27">
        <f>C30</f>
        <v>100000</v>
      </c>
      <c r="D29" s="115">
        <f t="shared" ref="D29:K29" si="9">D30</f>
        <v>0</v>
      </c>
      <c r="E29" s="115">
        <f t="shared" si="9"/>
        <v>0</v>
      </c>
      <c r="F29" s="116">
        <f t="shared" si="9"/>
        <v>0</v>
      </c>
      <c r="G29" s="116">
        <f t="shared" si="9"/>
        <v>0</v>
      </c>
      <c r="H29" s="116">
        <f t="shared" si="9"/>
        <v>0</v>
      </c>
      <c r="I29" s="27">
        <f t="shared" si="9"/>
        <v>100000</v>
      </c>
      <c r="J29" s="27">
        <f t="shared" si="9"/>
        <v>0</v>
      </c>
      <c r="K29" s="115">
        <f t="shared" si="9"/>
        <v>0</v>
      </c>
    </row>
    <row r="30" spans="1:11" ht="31.5" customHeight="1" thickBot="1" x14ac:dyDescent="0.3">
      <c r="A30" s="221" t="s">
        <v>32</v>
      </c>
      <c r="B30" s="62">
        <v>100000</v>
      </c>
      <c r="C30" s="63">
        <f t="shared" si="8"/>
        <v>100000</v>
      </c>
      <c r="D30" s="117"/>
      <c r="E30" s="118"/>
      <c r="F30" s="65"/>
      <c r="G30" s="66"/>
      <c r="H30" s="65"/>
      <c r="I30" s="63">
        <f>'[1]RAPORT EXEPSD IN LUCRU 2019 (2'!J19</f>
        <v>100000</v>
      </c>
      <c r="J30" s="62"/>
      <c r="K30" s="89"/>
    </row>
    <row r="31" spans="1:11" ht="16.5" thickBot="1" x14ac:dyDescent="0.3">
      <c r="A31" s="22" t="s">
        <v>25</v>
      </c>
      <c r="B31" s="27">
        <f>B32</f>
        <v>5000</v>
      </c>
      <c r="C31" s="27">
        <f>C32</f>
        <v>5000</v>
      </c>
      <c r="D31" s="115">
        <f t="shared" ref="D31:K31" si="10">D32</f>
        <v>0</v>
      </c>
      <c r="E31" s="115">
        <f t="shared" si="10"/>
        <v>0</v>
      </c>
      <c r="F31" s="116">
        <f t="shared" si="10"/>
        <v>0</v>
      </c>
      <c r="G31" s="116">
        <f t="shared" si="10"/>
        <v>0</v>
      </c>
      <c r="H31" s="116">
        <f t="shared" si="10"/>
        <v>0</v>
      </c>
      <c r="I31" s="27">
        <f t="shared" si="10"/>
        <v>5000</v>
      </c>
      <c r="J31" s="27">
        <f t="shared" si="10"/>
        <v>0</v>
      </c>
      <c r="K31" s="115">
        <f t="shared" si="10"/>
        <v>0</v>
      </c>
    </row>
    <row r="32" spans="1:11" ht="16.5" hidden="1" thickBot="1" x14ac:dyDescent="0.3">
      <c r="A32" s="222" t="s">
        <v>33</v>
      </c>
      <c r="B32" s="62">
        <v>5000</v>
      </c>
      <c r="C32" s="63">
        <f t="shared" si="8"/>
        <v>5000</v>
      </c>
      <c r="D32" s="117"/>
      <c r="E32" s="118"/>
      <c r="F32" s="65"/>
      <c r="G32" s="66"/>
      <c r="H32" s="65"/>
      <c r="I32" s="63">
        <f>'[1]RAPORT EXEPSD IN LUCRU 2019 (2'!J20</f>
        <v>5000</v>
      </c>
      <c r="J32" s="62"/>
      <c r="K32" s="89"/>
    </row>
    <row r="33" spans="1:11" ht="16.5" thickBot="1" x14ac:dyDescent="0.3">
      <c r="A33" s="213" t="s">
        <v>34</v>
      </c>
      <c r="B33" s="42">
        <f>B35+B37+B39</f>
        <v>2806000</v>
      </c>
      <c r="C33" s="42">
        <f>C35+C37+C39</f>
        <v>2806000</v>
      </c>
      <c r="D33" s="119">
        <f t="shared" ref="D33:K33" si="11">D35+D37+D39</f>
        <v>0</v>
      </c>
      <c r="E33" s="119">
        <f t="shared" si="11"/>
        <v>0</v>
      </c>
      <c r="F33" s="86">
        <f t="shared" si="11"/>
        <v>335000</v>
      </c>
      <c r="G33" s="86">
        <f t="shared" si="11"/>
        <v>2078000</v>
      </c>
      <c r="H33" s="86">
        <f t="shared" si="11"/>
        <v>0</v>
      </c>
      <c r="I33" s="42">
        <f t="shared" si="11"/>
        <v>393000</v>
      </c>
      <c r="J33" s="42">
        <f t="shared" si="11"/>
        <v>0</v>
      </c>
      <c r="K33" s="119">
        <f t="shared" si="11"/>
        <v>0</v>
      </c>
    </row>
    <row r="34" spans="1:11" ht="16.5" thickBot="1" x14ac:dyDescent="0.3">
      <c r="A34" s="22" t="s">
        <v>35</v>
      </c>
      <c r="B34" s="27"/>
      <c r="C34" s="27"/>
      <c r="D34" s="87"/>
      <c r="E34" s="88"/>
      <c r="F34" s="49"/>
      <c r="G34" s="29"/>
      <c r="H34" s="49"/>
      <c r="I34" s="27"/>
      <c r="J34" s="62"/>
      <c r="K34" s="89"/>
    </row>
    <row r="35" spans="1:11" ht="16.5" thickBot="1" x14ac:dyDescent="0.3">
      <c r="A35" s="22" t="s">
        <v>36</v>
      </c>
      <c r="B35" s="27">
        <f>B36</f>
        <v>1898000</v>
      </c>
      <c r="C35" s="27">
        <f>C36</f>
        <v>1898000</v>
      </c>
      <c r="D35" s="120">
        <f t="shared" ref="D35:K35" si="12">D36</f>
        <v>0</v>
      </c>
      <c r="E35" s="120">
        <f t="shared" si="12"/>
        <v>0</v>
      </c>
      <c r="F35" s="29">
        <f t="shared" si="12"/>
        <v>247000</v>
      </c>
      <c r="G35" s="29">
        <f t="shared" si="12"/>
        <v>1613000</v>
      </c>
      <c r="H35" s="29">
        <f t="shared" si="12"/>
        <v>0</v>
      </c>
      <c r="I35" s="27">
        <f t="shared" si="12"/>
        <v>38000</v>
      </c>
      <c r="J35" s="27">
        <f t="shared" si="12"/>
        <v>0</v>
      </c>
      <c r="K35" s="120">
        <f t="shared" si="12"/>
        <v>0</v>
      </c>
    </row>
    <row r="36" spans="1:11" ht="51.75" customHeight="1" thickBot="1" x14ac:dyDescent="0.3">
      <c r="A36" s="221" t="s">
        <v>37</v>
      </c>
      <c r="B36" s="62">
        <v>1898000</v>
      </c>
      <c r="C36" s="63">
        <f t="shared" ref="C36:C40" si="13">SUM(D36:I36)</f>
        <v>1898000</v>
      </c>
      <c r="D36" s="121">
        <v>0</v>
      </c>
      <c r="E36" s="122"/>
      <c r="F36" s="123">
        <f>'[1]RAPORT EXEPSD IN LUCRU 2019 (2'!J24</f>
        <v>247000</v>
      </c>
      <c r="G36" s="124">
        <f>'[1]RAPORT EXEPSD IN LUCRU 2019 (2'!J25</f>
        <v>1613000</v>
      </c>
      <c r="H36" s="65"/>
      <c r="I36" s="63">
        <v>38000</v>
      </c>
      <c r="J36" s="62"/>
      <c r="K36" s="89"/>
    </row>
    <row r="37" spans="1:11" ht="16.5" thickBot="1" x14ac:dyDescent="0.3">
      <c r="A37" s="22" t="s">
        <v>38</v>
      </c>
      <c r="B37" s="27">
        <f>B38</f>
        <v>853000</v>
      </c>
      <c r="C37" s="27">
        <f>C38</f>
        <v>853000</v>
      </c>
      <c r="D37" s="120">
        <f t="shared" ref="D37:K37" si="14">D38</f>
        <v>0</v>
      </c>
      <c r="E37" s="120">
        <f t="shared" si="14"/>
        <v>0</v>
      </c>
      <c r="F37" s="29">
        <f t="shared" si="14"/>
        <v>88000</v>
      </c>
      <c r="G37" s="29">
        <f t="shared" si="14"/>
        <v>465000</v>
      </c>
      <c r="H37" s="29">
        <f t="shared" si="14"/>
        <v>0</v>
      </c>
      <c r="I37" s="27">
        <f t="shared" si="14"/>
        <v>300000</v>
      </c>
      <c r="J37" s="27">
        <f t="shared" si="14"/>
        <v>0</v>
      </c>
      <c r="K37" s="120">
        <f t="shared" si="14"/>
        <v>0</v>
      </c>
    </row>
    <row r="38" spans="1:11" ht="45.75" thickBot="1" x14ac:dyDescent="0.3">
      <c r="A38" s="221" t="s">
        <v>39</v>
      </c>
      <c r="B38" s="62">
        <v>853000</v>
      </c>
      <c r="C38" s="63">
        <f t="shared" si="13"/>
        <v>853000</v>
      </c>
      <c r="D38" s="121">
        <v>0</v>
      </c>
      <c r="E38" s="122"/>
      <c r="F38" s="125">
        <f>'[1]RAPORT EXEPSD IN LUCRU 2019 (2'!J28</f>
        <v>88000</v>
      </c>
      <c r="G38" s="124">
        <f>'[1]RAPORT EXEPSD IN LUCRU 2019 (2'!J29</f>
        <v>465000</v>
      </c>
      <c r="H38" s="67"/>
      <c r="I38" s="68">
        <f>'[1]RAPORT EXEPSD IN LUCRU 2019 (2'!J30</f>
        <v>300000</v>
      </c>
      <c r="J38" s="62"/>
      <c r="K38" s="89"/>
    </row>
    <row r="39" spans="1:11" ht="16.5" thickBot="1" x14ac:dyDescent="0.3">
      <c r="A39" s="22" t="s">
        <v>25</v>
      </c>
      <c r="B39" s="27">
        <f>B40</f>
        <v>55000</v>
      </c>
      <c r="C39" s="27">
        <f>C40</f>
        <v>55000</v>
      </c>
      <c r="D39" s="115">
        <f t="shared" ref="D39:K39" si="15">D40</f>
        <v>0</v>
      </c>
      <c r="E39" s="115">
        <f t="shared" si="15"/>
        <v>0</v>
      </c>
      <c r="F39" s="116">
        <f t="shared" si="15"/>
        <v>0</v>
      </c>
      <c r="G39" s="116">
        <f t="shared" si="15"/>
        <v>0</v>
      </c>
      <c r="H39" s="116">
        <f t="shared" si="15"/>
        <v>0</v>
      </c>
      <c r="I39" s="27">
        <f t="shared" si="15"/>
        <v>55000</v>
      </c>
      <c r="J39" s="27">
        <f t="shared" si="15"/>
        <v>0</v>
      </c>
      <c r="K39" s="115">
        <f t="shared" si="15"/>
        <v>0</v>
      </c>
    </row>
    <row r="40" spans="1:11" ht="16.5" hidden="1" thickBot="1" x14ac:dyDescent="0.3">
      <c r="A40" s="222" t="s">
        <v>40</v>
      </c>
      <c r="B40" s="62">
        <v>55000</v>
      </c>
      <c r="C40" s="63">
        <f t="shared" si="13"/>
        <v>55000</v>
      </c>
      <c r="D40" s="117"/>
      <c r="E40" s="118"/>
      <c r="F40" s="65"/>
      <c r="G40" s="66"/>
      <c r="H40" s="65"/>
      <c r="I40" s="63">
        <f>'[1]RAPORT EXEPSD IN LUCRU 2019 (2'!J33</f>
        <v>55000</v>
      </c>
      <c r="J40" s="62"/>
      <c r="K40" s="89"/>
    </row>
    <row r="41" spans="1:11" ht="16.5" thickBot="1" x14ac:dyDescent="0.3">
      <c r="A41" s="213" t="s">
        <v>41</v>
      </c>
      <c r="B41" s="42">
        <f>B42+B45+B46</f>
        <v>7388000</v>
      </c>
      <c r="C41" s="42">
        <f>C42+C45+C46</f>
        <v>7388000</v>
      </c>
      <c r="D41" s="119">
        <f t="shared" ref="D41:K41" si="16">D42+D45+D46</f>
        <v>0</v>
      </c>
      <c r="E41" s="119">
        <f t="shared" si="16"/>
        <v>0</v>
      </c>
      <c r="F41" s="86">
        <f t="shared" si="16"/>
        <v>0</v>
      </c>
      <c r="G41" s="86">
        <f t="shared" si="16"/>
        <v>0</v>
      </c>
      <c r="H41" s="86">
        <f t="shared" si="16"/>
        <v>6387000</v>
      </c>
      <c r="I41" s="42">
        <f t="shared" si="16"/>
        <v>1001000</v>
      </c>
      <c r="J41" s="42">
        <f t="shared" si="16"/>
        <v>6387000</v>
      </c>
      <c r="K41" s="119">
        <f t="shared" si="16"/>
        <v>0</v>
      </c>
    </row>
    <row r="42" spans="1:11" ht="15.75" x14ac:dyDescent="0.25">
      <c r="A42" s="212" t="s">
        <v>36</v>
      </c>
      <c r="B42" s="32">
        <f>B43+B44</f>
        <v>6864000</v>
      </c>
      <c r="C42" s="32">
        <f>C43+C44</f>
        <v>6864000</v>
      </c>
      <c r="D42" s="126">
        <f t="shared" ref="D42:K42" si="17">D43+D44</f>
        <v>0</v>
      </c>
      <c r="E42" s="126">
        <f t="shared" si="17"/>
        <v>0</v>
      </c>
      <c r="F42" s="34">
        <f t="shared" si="17"/>
        <v>0</v>
      </c>
      <c r="G42" s="34">
        <f t="shared" si="17"/>
        <v>0</v>
      </c>
      <c r="H42" s="34">
        <f t="shared" si="17"/>
        <v>6387000</v>
      </c>
      <c r="I42" s="32">
        <f t="shared" si="17"/>
        <v>477000</v>
      </c>
      <c r="J42" s="32">
        <f t="shared" si="17"/>
        <v>6387000</v>
      </c>
      <c r="K42" s="126">
        <f t="shared" si="17"/>
        <v>0</v>
      </c>
    </row>
    <row r="43" spans="1:11" ht="51" customHeight="1" x14ac:dyDescent="0.25">
      <c r="A43" s="127" t="s">
        <v>42</v>
      </c>
      <c r="B43" s="105">
        <v>6534000</v>
      </c>
      <c r="C43" s="100">
        <f t="shared" ref="C43:C53" si="18">SUM(D43:I43)</f>
        <v>6534000</v>
      </c>
      <c r="D43" s="128"/>
      <c r="E43" s="106"/>
      <c r="F43" s="129"/>
      <c r="G43" s="130"/>
      <c r="H43" s="129">
        <f t="shared" ref="H43:H44" si="19">J43+K43</f>
        <v>6387000</v>
      </c>
      <c r="I43" s="100">
        <f>6534000-J43</f>
        <v>147000</v>
      </c>
      <c r="J43" s="105">
        <v>6387000</v>
      </c>
      <c r="K43" s="106"/>
    </row>
    <row r="44" spans="1:11" ht="62.25" customHeight="1" x14ac:dyDescent="0.25">
      <c r="A44" s="127" t="s">
        <v>43</v>
      </c>
      <c r="B44" s="105">
        <v>330000</v>
      </c>
      <c r="C44" s="100">
        <f t="shared" si="18"/>
        <v>330000</v>
      </c>
      <c r="D44" s="128"/>
      <c r="E44" s="106"/>
      <c r="F44" s="129"/>
      <c r="G44" s="130"/>
      <c r="H44" s="129">
        <f t="shared" si="19"/>
        <v>0</v>
      </c>
      <c r="I44" s="100">
        <f>'[1]RAPORT EXEPSD IN LUCRU 2019 (2'!J42</f>
        <v>330000</v>
      </c>
      <c r="J44" s="105"/>
      <c r="K44" s="106"/>
    </row>
    <row r="45" spans="1:11" ht="14.45" customHeight="1" thickBot="1" x14ac:dyDescent="0.3">
      <c r="A45" s="22" t="s">
        <v>38</v>
      </c>
      <c r="B45" s="62"/>
      <c r="C45" s="27">
        <v>0</v>
      </c>
      <c r="D45" s="131">
        <f>D50</f>
        <v>0</v>
      </c>
      <c r="E45" s="115">
        <f>E50</f>
        <v>0</v>
      </c>
      <c r="F45" s="132">
        <f>F50</f>
        <v>0</v>
      </c>
      <c r="G45" s="116">
        <f>G50</f>
        <v>0</v>
      </c>
      <c r="H45" s="132">
        <f>H50</f>
        <v>0</v>
      </c>
      <c r="I45" s="27">
        <v>0</v>
      </c>
      <c r="J45" s="26">
        <f>J50</f>
        <v>0</v>
      </c>
      <c r="K45" s="115">
        <f>K50</f>
        <v>0</v>
      </c>
    </row>
    <row r="46" spans="1:11" ht="15.75" x14ac:dyDescent="0.25">
      <c r="A46" s="214" t="s">
        <v>25</v>
      </c>
      <c r="B46" s="50">
        <f>SUM(B47:B53)</f>
        <v>524000</v>
      </c>
      <c r="C46" s="50">
        <f>SUM(C47:C53)</f>
        <v>524000</v>
      </c>
      <c r="D46" s="90">
        <f t="shared" ref="D46:K46" si="20">SUM(D47:D53)</f>
        <v>0</v>
      </c>
      <c r="E46" s="90">
        <f t="shared" si="20"/>
        <v>0</v>
      </c>
      <c r="F46" s="90">
        <f t="shared" si="20"/>
        <v>0</v>
      </c>
      <c r="G46" s="90">
        <f t="shared" si="20"/>
        <v>0</v>
      </c>
      <c r="H46" s="90">
        <f t="shared" si="20"/>
        <v>0</v>
      </c>
      <c r="I46" s="50">
        <f t="shared" si="20"/>
        <v>524000</v>
      </c>
      <c r="J46" s="50">
        <f t="shared" si="20"/>
        <v>0</v>
      </c>
      <c r="K46" s="90">
        <f t="shared" si="20"/>
        <v>0</v>
      </c>
    </row>
    <row r="47" spans="1:11" ht="46.15" hidden="1" customHeight="1" x14ac:dyDescent="0.25">
      <c r="A47" s="133" t="s">
        <v>44</v>
      </c>
      <c r="B47" s="134">
        <v>215000</v>
      </c>
      <c r="C47" s="134">
        <f>SUM(D47:I47)</f>
        <v>215000</v>
      </c>
      <c r="D47" s="135"/>
      <c r="E47" s="135"/>
      <c r="F47" s="136"/>
      <c r="G47" s="136"/>
      <c r="H47" s="136">
        <f>J47+K47</f>
        <v>0</v>
      </c>
      <c r="I47" s="134">
        <f>'[1]RAPORT EXEPSD IN LUCRU 2019 (2'!J40</f>
        <v>215000</v>
      </c>
      <c r="J47" s="134"/>
      <c r="K47" s="135"/>
    </row>
    <row r="48" spans="1:11" ht="45.6" hidden="1" customHeight="1" x14ac:dyDescent="0.25">
      <c r="A48" s="133" t="s">
        <v>45</v>
      </c>
      <c r="B48" s="134">
        <v>102000</v>
      </c>
      <c r="C48" s="134">
        <f>SUM(D48:I48)</f>
        <v>102000</v>
      </c>
      <c r="D48" s="135"/>
      <c r="E48" s="135"/>
      <c r="F48" s="136"/>
      <c r="G48" s="136"/>
      <c r="H48" s="136">
        <f>J48+K48</f>
        <v>0</v>
      </c>
      <c r="I48" s="134">
        <f>'[1]RAPORT EXEPSD IN LUCRU 2019 (2'!J43</f>
        <v>102000</v>
      </c>
      <c r="J48" s="134"/>
      <c r="K48" s="135"/>
    </row>
    <row r="49" spans="1:11" ht="45.6" hidden="1" customHeight="1" x14ac:dyDescent="0.25">
      <c r="A49" s="137" t="s">
        <v>46</v>
      </c>
      <c r="B49" s="134">
        <v>50000</v>
      </c>
      <c r="C49" s="134">
        <f>SUM(D49:I49)</f>
        <v>50000</v>
      </c>
      <c r="D49" s="135"/>
      <c r="E49" s="135"/>
      <c r="F49" s="136"/>
      <c r="G49" s="136"/>
      <c r="H49" s="136">
        <f>J49+K49</f>
        <v>0</v>
      </c>
      <c r="I49" s="134">
        <f>'[1]RAPORT EXEPSD IN LUCRU 2019 (2'!J44</f>
        <v>50000</v>
      </c>
      <c r="J49" s="134"/>
      <c r="K49" s="135"/>
    </row>
    <row r="50" spans="1:11" ht="30.6" hidden="1" customHeight="1" x14ac:dyDescent="0.25">
      <c r="A50" s="223" t="s">
        <v>47</v>
      </c>
      <c r="B50" s="134">
        <v>84000</v>
      </c>
      <c r="C50" s="134">
        <f>SUM(D50:I50)</f>
        <v>84000</v>
      </c>
      <c r="D50" s="135"/>
      <c r="E50" s="135"/>
      <c r="F50" s="136"/>
      <c r="G50" s="136"/>
      <c r="H50" s="136"/>
      <c r="I50" s="134">
        <f>'[1]RAPORT EXEPSD IN LUCRU 2019 (2'!J45</f>
        <v>84000</v>
      </c>
      <c r="J50" s="134"/>
      <c r="K50" s="135"/>
    </row>
    <row r="51" spans="1:11" ht="23.25" hidden="1" x14ac:dyDescent="0.25">
      <c r="A51" s="138" t="s">
        <v>48</v>
      </c>
      <c r="B51" s="134">
        <v>50000</v>
      </c>
      <c r="C51" s="134">
        <f t="shared" si="18"/>
        <v>50000</v>
      </c>
      <c r="D51" s="139"/>
      <c r="E51" s="139"/>
      <c r="F51" s="140"/>
      <c r="G51" s="140"/>
      <c r="H51" s="140"/>
      <c r="I51" s="134">
        <v>50000</v>
      </c>
      <c r="J51" s="134"/>
      <c r="K51" s="135"/>
    </row>
    <row r="52" spans="1:11" ht="27" hidden="1" customHeight="1" x14ac:dyDescent="0.25">
      <c r="A52" s="141" t="s">
        <v>49</v>
      </c>
      <c r="B52" s="134">
        <v>3000</v>
      </c>
      <c r="C52" s="134">
        <f t="shared" si="18"/>
        <v>3000</v>
      </c>
      <c r="D52" s="139"/>
      <c r="E52" s="139"/>
      <c r="F52" s="140"/>
      <c r="G52" s="140"/>
      <c r="H52" s="140"/>
      <c r="I52" s="134">
        <v>3000</v>
      </c>
      <c r="J52" s="134"/>
      <c r="K52" s="135"/>
    </row>
    <row r="53" spans="1:11" ht="15.75" hidden="1" x14ac:dyDescent="0.25">
      <c r="A53" s="142" t="s">
        <v>50</v>
      </c>
      <c r="B53" s="134">
        <v>20000</v>
      </c>
      <c r="C53" s="134">
        <f t="shared" si="18"/>
        <v>20000</v>
      </c>
      <c r="D53" s="139"/>
      <c r="E53" s="139"/>
      <c r="F53" s="140"/>
      <c r="G53" s="140"/>
      <c r="H53" s="140"/>
      <c r="I53" s="134">
        <v>20000</v>
      </c>
      <c r="J53" s="134"/>
      <c r="K53" s="135"/>
    </row>
    <row r="54" spans="1:11" ht="16.5" thickBot="1" x14ac:dyDescent="0.3">
      <c r="A54" s="213" t="s">
        <v>51</v>
      </c>
      <c r="B54" s="42">
        <f>B56+B57+B59</f>
        <v>33000</v>
      </c>
      <c r="C54" s="42">
        <f>C56+C57+C59</f>
        <v>33000</v>
      </c>
      <c r="D54" s="119">
        <f t="shared" ref="D54:K54" si="21">D56+D57+D59</f>
        <v>0</v>
      </c>
      <c r="E54" s="119">
        <f t="shared" si="21"/>
        <v>0</v>
      </c>
      <c r="F54" s="86">
        <f t="shared" si="21"/>
        <v>0</v>
      </c>
      <c r="G54" s="86">
        <f t="shared" si="21"/>
        <v>0</v>
      </c>
      <c r="H54" s="86">
        <f t="shared" si="21"/>
        <v>0</v>
      </c>
      <c r="I54" s="42">
        <f t="shared" si="21"/>
        <v>33000</v>
      </c>
      <c r="J54" s="42">
        <f t="shared" si="21"/>
        <v>0</v>
      </c>
      <c r="K54" s="119">
        <f t="shared" si="21"/>
        <v>0</v>
      </c>
    </row>
    <row r="55" spans="1:11" ht="16.5" thickBot="1" x14ac:dyDescent="0.3">
      <c r="A55" s="22" t="s">
        <v>35</v>
      </c>
      <c r="B55" s="26"/>
      <c r="C55" s="27"/>
      <c r="D55" s="87"/>
      <c r="E55" s="88"/>
      <c r="F55" s="49"/>
      <c r="G55" s="29"/>
      <c r="H55" s="49"/>
      <c r="I55" s="27"/>
      <c r="J55" s="62"/>
      <c r="K55" s="89"/>
    </row>
    <row r="56" spans="1:11" ht="16.5" thickBot="1" x14ac:dyDescent="0.3">
      <c r="A56" s="22" t="s">
        <v>36</v>
      </c>
      <c r="B56" s="62"/>
      <c r="C56" s="27">
        <v>0</v>
      </c>
      <c r="D56" s="143">
        <f>D60</f>
        <v>0</v>
      </c>
      <c r="E56" s="120">
        <f>E60</f>
        <v>0</v>
      </c>
      <c r="F56" s="49">
        <f>F60</f>
        <v>0</v>
      </c>
      <c r="G56" s="29">
        <f>G60</f>
        <v>0</v>
      </c>
      <c r="H56" s="49">
        <f>H60</f>
        <v>0</v>
      </c>
      <c r="I56" s="27">
        <v>0</v>
      </c>
      <c r="J56" s="26">
        <f>J60</f>
        <v>0</v>
      </c>
      <c r="K56" s="120">
        <f>K60</f>
        <v>0</v>
      </c>
    </row>
    <row r="57" spans="1:11" ht="16.5" thickBot="1" x14ac:dyDescent="0.3">
      <c r="A57" s="22" t="s">
        <v>38</v>
      </c>
      <c r="B57" s="62"/>
      <c r="C57" s="27">
        <f t="shared" ref="C57:C58" si="22">SUM(D57:I57)</f>
        <v>0</v>
      </c>
      <c r="D57" s="144">
        <f t="shared" ref="D57:K57" si="23">D58</f>
        <v>0</v>
      </c>
      <c r="E57" s="145">
        <f t="shared" si="23"/>
        <v>0</v>
      </c>
      <c r="F57" s="26">
        <f t="shared" si="23"/>
        <v>0</v>
      </c>
      <c r="G57" s="27">
        <f t="shared" si="23"/>
        <v>0</v>
      </c>
      <c r="H57" s="26">
        <f t="shared" si="23"/>
        <v>0</v>
      </c>
      <c r="I57" s="27">
        <f t="shared" si="23"/>
        <v>0</v>
      </c>
      <c r="J57" s="26">
        <f t="shared" si="23"/>
        <v>0</v>
      </c>
      <c r="K57" s="145">
        <f t="shared" si="23"/>
        <v>0</v>
      </c>
    </row>
    <row r="58" spans="1:11" ht="16.5" thickBot="1" x14ac:dyDescent="0.3">
      <c r="A58" s="222"/>
      <c r="B58" s="62"/>
      <c r="C58" s="63">
        <f t="shared" si="22"/>
        <v>0</v>
      </c>
      <c r="D58" s="121">
        <v>0</v>
      </c>
      <c r="E58" s="122"/>
      <c r="F58" s="123">
        <f>'[1]RAPORT EXEPSD IN LUCRU 2019 (2'!J49</f>
        <v>0</v>
      </c>
      <c r="G58" s="124">
        <v>0</v>
      </c>
      <c r="H58" s="67"/>
      <c r="I58" s="68"/>
      <c r="J58" s="62"/>
      <c r="K58" s="89"/>
    </row>
    <row r="59" spans="1:11" ht="16.5" thickBot="1" x14ac:dyDescent="0.3">
      <c r="A59" s="22" t="s">
        <v>25</v>
      </c>
      <c r="B59" s="27">
        <f>B60</f>
        <v>33000</v>
      </c>
      <c r="C59" s="27">
        <f>C60</f>
        <v>33000</v>
      </c>
      <c r="D59" s="115">
        <f t="shared" ref="D59:K59" si="24">D60</f>
        <v>0</v>
      </c>
      <c r="E59" s="115">
        <f t="shared" si="24"/>
        <v>0</v>
      </c>
      <c r="F59" s="116">
        <f t="shared" si="24"/>
        <v>0</v>
      </c>
      <c r="G59" s="116">
        <f t="shared" si="24"/>
        <v>0</v>
      </c>
      <c r="H59" s="116">
        <f t="shared" si="24"/>
        <v>0</v>
      </c>
      <c r="I59" s="27">
        <f t="shared" si="24"/>
        <v>33000</v>
      </c>
      <c r="J59" s="27">
        <f t="shared" si="24"/>
        <v>0</v>
      </c>
      <c r="K59" s="115">
        <f t="shared" si="24"/>
        <v>0</v>
      </c>
    </row>
    <row r="60" spans="1:11" ht="23.25" hidden="1" thickBot="1" x14ac:dyDescent="0.3">
      <c r="A60" s="222" t="s">
        <v>52</v>
      </c>
      <c r="B60" s="62">
        <v>33000</v>
      </c>
      <c r="C60" s="63">
        <f>SUM(D60:I60)</f>
        <v>33000</v>
      </c>
      <c r="D60" s="121"/>
      <c r="E60" s="146"/>
      <c r="F60" s="123"/>
      <c r="G60" s="124"/>
      <c r="H60" s="65"/>
      <c r="I60" s="63">
        <v>33000</v>
      </c>
      <c r="J60" s="62"/>
      <c r="K60" s="89"/>
    </row>
    <row r="61" spans="1:11" ht="16.5" thickBot="1" x14ac:dyDescent="0.3">
      <c r="A61" s="222"/>
      <c r="B61" s="62"/>
      <c r="C61" s="63">
        <f t="shared" ref="C61" si="25">SUM(D61:I61)</f>
        <v>0</v>
      </c>
      <c r="D61" s="117"/>
      <c r="E61" s="118"/>
      <c r="F61" s="65"/>
      <c r="G61" s="66"/>
      <c r="H61" s="65"/>
      <c r="I61" s="63"/>
      <c r="J61" s="62"/>
      <c r="K61" s="89"/>
    </row>
    <row r="62" spans="1:11" ht="16.5" thickBot="1" x14ac:dyDescent="0.3">
      <c r="A62" s="213" t="s">
        <v>53</v>
      </c>
      <c r="B62" s="147">
        <f t="shared" ref="B62:K62" si="26">B64+B67+B68</f>
        <v>438000</v>
      </c>
      <c r="C62" s="147">
        <f t="shared" si="26"/>
        <v>438000</v>
      </c>
      <c r="D62" s="148">
        <f t="shared" si="26"/>
        <v>0</v>
      </c>
      <c r="E62" s="149">
        <f t="shared" si="26"/>
        <v>0</v>
      </c>
      <c r="F62" s="150">
        <f t="shared" si="26"/>
        <v>0</v>
      </c>
      <c r="G62" s="151">
        <f t="shared" si="26"/>
        <v>0</v>
      </c>
      <c r="H62" s="150">
        <f t="shared" si="26"/>
        <v>0</v>
      </c>
      <c r="I62" s="147">
        <f t="shared" si="26"/>
        <v>438000</v>
      </c>
      <c r="J62" s="152">
        <f t="shared" si="26"/>
        <v>0</v>
      </c>
      <c r="K62" s="149">
        <f t="shared" si="26"/>
        <v>0</v>
      </c>
    </row>
    <row r="63" spans="1:11" ht="16.5" thickBot="1" x14ac:dyDescent="0.3">
      <c r="A63" s="224" t="s">
        <v>54</v>
      </c>
      <c r="B63" s="54"/>
      <c r="C63" s="54"/>
      <c r="D63" s="153"/>
      <c r="E63" s="154"/>
      <c r="F63" s="57"/>
      <c r="G63" s="58"/>
      <c r="H63" s="57"/>
      <c r="I63" s="54"/>
      <c r="J63" s="60"/>
      <c r="K63" s="56"/>
    </row>
    <row r="64" spans="1:11" s="9" customFormat="1" ht="16.5" thickBot="1" x14ac:dyDescent="0.3">
      <c r="A64" s="224" t="s">
        <v>36</v>
      </c>
      <c r="B64" s="155">
        <f>B65</f>
        <v>66000</v>
      </c>
      <c r="C64" s="155">
        <f>C65</f>
        <v>66000</v>
      </c>
      <c r="D64" s="156">
        <f t="shared" ref="D64:K64" si="27">D65</f>
        <v>0</v>
      </c>
      <c r="E64" s="156">
        <f t="shared" si="27"/>
        <v>0</v>
      </c>
      <c r="F64" s="157">
        <f t="shared" si="27"/>
        <v>0</v>
      </c>
      <c r="G64" s="157">
        <f t="shared" si="27"/>
        <v>0</v>
      </c>
      <c r="H64" s="157">
        <f t="shared" si="27"/>
        <v>0</v>
      </c>
      <c r="I64" s="155">
        <f t="shared" si="27"/>
        <v>66000</v>
      </c>
      <c r="J64" s="155">
        <f t="shared" si="27"/>
        <v>0</v>
      </c>
      <c r="K64" s="156">
        <f t="shared" si="27"/>
        <v>0</v>
      </c>
    </row>
    <row r="65" spans="1:11" ht="28.15" customHeight="1" x14ac:dyDescent="0.25">
      <c r="A65" s="225" t="s">
        <v>55</v>
      </c>
      <c r="B65" s="158">
        <v>66000</v>
      </c>
      <c r="C65" s="159">
        <f t="shared" ref="C65" si="28">SUM(D65:I65)</f>
        <v>66000</v>
      </c>
      <c r="D65" s="160"/>
      <c r="E65" s="161"/>
      <c r="F65" s="162"/>
      <c r="G65" s="163"/>
      <c r="H65" s="164">
        <f>J65+K65</f>
        <v>0</v>
      </c>
      <c r="I65" s="159">
        <v>66000</v>
      </c>
      <c r="J65" s="165">
        <f>2261668.25-2261668.25</f>
        <v>0</v>
      </c>
      <c r="K65" s="161"/>
    </row>
    <row r="66" spans="1:11" ht="15.75" thickBot="1" x14ac:dyDescent="0.3">
      <c r="A66" s="226"/>
    </row>
    <row r="67" spans="1:11" s="9" customFormat="1" ht="16.5" thickBot="1" x14ac:dyDescent="0.3">
      <c r="A67" s="30" t="s">
        <v>19</v>
      </c>
      <c r="B67" s="31"/>
      <c r="C67" s="166">
        <v>0</v>
      </c>
      <c r="D67" s="167">
        <f>SUM(D70:D72)</f>
        <v>0</v>
      </c>
      <c r="E67" s="168">
        <f>SUM(E70:E72)</f>
        <v>0</v>
      </c>
      <c r="F67" s="169">
        <f>SUM(F70:F72)</f>
        <v>0</v>
      </c>
      <c r="G67" s="170">
        <f>SUM(G70:G72)</f>
        <v>0</v>
      </c>
      <c r="H67" s="169">
        <f>SUM(H70:H72)</f>
        <v>0</v>
      </c>
      <c r="I67" s="166">
        <v>0</v>
      </c>
      <c r="J67" s="171">
        <f>SUM(J70:J72)</f>
        <v>0</v>
      </c>
      <c r="K67" s="168">
        <f>SUM(K70:K72)</f>
        <v>0</v>
      </c>
    </row>
    <row r="68" spans="1:11" ht="16.5" thickBot="1" x14ac:dyDescent="0.3">
      <c r="A68" s="172" t="s">
        <v>25</v>
      </c>
      <c r="B68" s="173">
        <f>B69+B70+B71+B72</f>
        <v>372000</v>
      </c>
      <c r="C68" s="173">
        <f>C69+C70+C71+C72</f>
        <v>372000</v>
      </c>
      <c r="D68" s="174">
        <f t="shared" ref="D68:K68" si="29">D69+D70+D71+D72</f>
        <v>0</v>
      </c>
      <c r="E68" s="174">
        <f t="shared" si="29"/>
        <v>0</v>
      </c>
      <c r="F68" s="175">
        <f t="shared" si="29"/>
        <v>0</v>
      </c>
      <c r="G68" s="175">
        <f t="shared" si="29"/>
        <v>0</v>
      </c>
      <c r="H68" s="175">
        <f t="shared" si="29"/>
        <v>0</v>
      </c>
      <c r="I68" s="173">
        <f t="shared" si="29"/>
        <v>372000</v>
      </c>
      <c r="J68" s="176">
        <f t="shared" si="29"/>
        <v>0</v>
      </c>
      <c r="K68" s="177">
        <f t="shared" si="29"/>
        <v>0</v>
      </c>
    </row>
    <row r="69" spans="1:11" ht="22.5" hidden="1" x14ac:dyDescent="0.25">
      <c r="A69" s="178" t="s">
        <v>56</v>
      </c>
      <c r="B69" s="179">
        <v>72000</v>
      </c>
      <c r="C69" s="180">
        <f>SUM(D69:I69)</f>
        <v>72000</v>
      </c>
      <c r="D69" s="181"/>
      <c r="E69" s="182"/>
      <c r="F69" s="183"/>
      <c r="G69" s="184"/>
      <c r="H69" s="183"/>
      <c r="I69" s="180">
        <v>72000</v>
      </c>
      <c r="J69" s="179"/>
      <c r="K69" s="185"/>
    </row>
    <row r="70" spans="1:11" ht="15.75" hidden="1" x14ac:dyDescent="0.25">
      <c r="A70" s="186" t="s">
        <v>57</v>
      </c>
      <c r="B70" s="97">
        <v>100000</v>
      </c>
      <c r="C70" s="92">
        <f t="shared" ref="C70:C72" si="30">SUM(D70:I70)</f>
        <v>100000</v>
      </c>
      <c r="D70" s="187"/>
      <c r="E70" s="188"/>
      <c r="F70" s="95"/>
      <c r="G70" s="96"/>
      <c r="H70" s="189"/>
      <c r="I70" s="190">
        <v>100000</v>
      </c>
      <c r="J70" s="97"/>
      <c r="K70" s="188"/>
    </row>
    <row r="71" spans="1:11" ht="15.75" hidden="1" x14ac:dyDescent="0.25">
      <c r="A71" s="191" t="s">
        <v>58</v>
      </c>
      <c r="B71" s="105">
        <v>100000</v>
      </c>
      <c r="C71" s="100">
        <f t="shared" si="30"/>
        <v>100000</v>
      </c>
      <c r="D71" s="192"/>
      <c r="E71" s="193"/>
      <c r="F71" s="103"/>
      <c r="G71" s="104"/>
      <c r="H71" s="129"/>
      <c r="I71" s="194">
        <v>100000</v>
      </c>
      <c r="J71" s="105"/>
      <c r="K71" s="193"/>
    </row>
    <row r="72" spans="1:11" ht="16.5" hidden="1" thickBot="1" x14ac:dyDescent="0.3">
      <c r="A72" s="195" t="s">
        <v>59</v>
      </c>
      <c r="B72" s="113">
        <v>100000</v>
      </c>
      <c r="C72" s="108">
        <f t="shared" si="30"/>
        <v>100000</v>
      </c>
      <c r="D72" s="196"/>
      <c r="E72" s="197"/>
      <c r="F72" s="111"/>
      <c r="G72" s="112"/>
      <c r="H72" s="198"/>
      <c r="I72" s="199">
        <v>100000</v>
      </c>
      <c r="J72" s="113"/>
      <c r="K72" s="197"/>
    </row>
    <row r="73" spans="1:11" ht="66" customHeight="1" x14ac:dyDescent="0.25"/>
    <row r="74" spans="1:11" x14ac:dyDescent="0.25">
      <c r="A74" s="200" t="s">
        <v>60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</row>
    <row r="75" spans="1:11" x14ac:dyDescent="0.25">
      <c r="A75" s="200" t="s">
        <v>61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</row>
  </sheetData>
  <mergeCells count="12">
    <mergeCell ref="A74:K74"/>
    <mergeCell ref="A75:K75"/>
    <mergeCell ref="I1:K1"/>
    <mergeCell ref="C2:H2"/>
    <mergeCell ref="A3:A4"/>
    <mergeCell ref="B3:B4"/>
    <mergeCell ref="C3:C4"/>
    <mergeCell ref="D3:D4"/>
    <mergeCell ref="E3:E4"/>
    <mergeCell ref="F3:F4"/>
    <mergeCell ref="G3:G4"/>
    <mergeCell ref="J3:J4"/>
  </mergeCells>
  <printOptions horizontalCentered="1" verticalCentered="1"/>
  <pageMargins left="0.25" right="0.25" top="0.75" bottom="0.75" header="0.3" footer="0.3"/>
  <pageSetup paperSize="9" scale="56" orientation="landscape" r:id="rId1"/>
  <headerFooter>
    <oddFooter>&amp;C&amp;P</oddFooter>
  </headerFooter>
  <rowBreaks count="2" manualBreakCount="2">
    <brk id="28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 ob de investitii 2019</vt:lpstr>
      <vt:lpstr>'lista ob de investitii 2019'!Print_Area</vt:lpstr>
      <vt:lpstr>'lista ob de investitii 2019'!Print_Titles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Firuta</dc:creator>
  <cp:lastModifiedBy>user</cp:lastModifiedBy>
  <cp:lastPrinted>2019-04-03T09:33:29Z</cp:lastPrinted>
  <dcterms:created xsi:type="dcterms:W3CDTF">2019-04-02T05:53:32Z</dcterms:created>
  <dcterms:modified xsi:type="dcterms:W3CDTF">2019-05-10T09:29:30Z</dcterms:modified>
</cp:coreProperties>
</file>